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120" windowWidth="10410" windowHeight="7335" activeTab="0"/>
  </bookViews>
  <sheets>
    <sheet name="4er Staffel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<sst xmlns="http://schemas.openxmlformats.org/spreadsheetml/2006/main" count="44" uniqueCount="18">
  <si>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Team</t>
  </si>
  <si>
    <t>Schiri</t>
  </si>
  <si>
    <t>:</t>
  </si>
  <si>
    <t>P</t>
  </si>
  <si>
    <t>Sp</t>
  </si>
  <si>
    <t>Pl.</t>
  </si>
  <si>
    <t>I</t>
  </si>
  <si>
    <t>hier eintragen</t>
  </si>
  <si>
    <t>Rang</t>
  </si>
  <si>
    <t>Teams</t>
  </si>
  <si>
    <t>Tore/Ball-
Pkte. ges.</t>
  </si>
  <si>
    <t>Diff.</t>
  </si>
  <si>
    <t>Punkte</t>
  </si>
  <si>
    <t>STAFFEL</t>
  </si>
  <si>
    <t>Staffel</t>
  </si>
  <si>
    <t>T</t>
  </si>
  <si>
    <t>hier Tore
 eintragen</t>
  </si>
  <si>
    <t>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</si>
</sst>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000000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5"/>
      <color indexed="9"/>
      <name val="Arial"/>
      <family val="2"/>
    </font>
    <font>
      <sz val="5"/>
      <color indexed="9"/>
      <name val="Arial"/>
      <family val="2"/>
    </font>
    <font>
      <b/>
      <sz val="6"/>
      <color indexed="9"/>
      <name val="Arial"/>
      <family val="2"/>
    </font>
    <font>
      <sz val="11"/>
      <color indexed="9"/>
      <name val="Arial"/>
      <family val="2"/>
    </font>
    <font>
      <b/>
      <sz val="7"/>
      <name val="Arial"/>
      <family val="2"/>
    </font>
    <font>
      <sz val="10"/>
      <color indexed="22"/>
      <name val="Arial"/>
      <family val="2"/>
    </font>
    <font>
      <sz val="16"/>
      <color indexed="53"/>
      <name val="Arial"/>
      <family val="2"/>
    </font>
    <font>
      <b/>
      <sz val="10"/>
      <color indexed="53"/>
      <name val="Arial"/>
      <family val="2"/>
    </font>
    <font>
      <sz val="5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669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181" fontId="0" fillId="0" borderId="0" xfId="0" applyNumberFormat="1" applyAlignment="1">
      <alignment/>
    </xf>
    <xf numFmtId="181" fontId="4" fillId="0" borderId="0" xfId="0" applyNumberFormat="1" applyFont="1" applyFill="1" applyBorder="1" applyAlignment="1" applyProtection="1">
      <alignment horizontal="center"/>
      <protection/>
    </xf>
    <xf numFmtId="181" fontId="4" fillId="0" borderId="0" xfId="0" applyNumberFormat="1" applyFont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 inden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7" fillId="36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/>
      <protection/>
    </xf>
    <xf numFmtId="0" fontId="9" fillId="36" borderId="15" xfId="0" applyFont="1" applyFill="1" applyBorder="1" applyAlignment="1" applyProtection="1">
      <alignment horizontal="center" vertical="center" shrinkToFit="1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14" fillId="36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8" fillId="36" borderId="0" xfId="0" applyFont="1" applyFill="1" applyAlignment="1" applyProtection="1">
      <alignment horizontal="center" vertical="center" shrinkToFit="1"/>
      <protection/>
    </xf>
    <xf numFmtId="0" fontId="0" fillId="36" borderId="0" xfId="0" applyFill="1" applyAlignment="1">
      <alignment horizontal="center" shrinkToFit="1"/>
    </xf>
    <xf numFmtId="0" fontId="4" fillId="36" borderId="0" xfId="0" applyFont="1" applyFill="1" applyAlignment="1">
      <alignment horizontal="center"/>
    </xf>
    <xf numFmtId="0" fontId="0" fillId="36" borderId="0" xfId="0" applyFill="1" applyAlignment="1">
      <alignment shrinkToFit="1"/>
    </xf>
    <xf numFmtId="0" fontId="0" fillId="36" borderId="0" xfId="0" applyFill="1" applyBorder="1" applyAlignment="1">
      <alignment horizontal="center" vertical="center" shrinkToFit="1"/>
    </xf>
    <xf numFmtId="0" fontId="4" fillId="36" borderId="0" xfId="0" applyFont="1" applyFill="1" applyAlignment="1">
      <alignment/>
    </xf>
    <xf numFmtId="181" fontId="0" fillId="36" borderId="0" xfId="0" applyNumberFormat="1" applyFill="1" applyAlignment="1">
      <alignment/>
    </xf>
    <xf numFmtId="0" fontId="7" fillId="36" borderId="0" xfId="0" applyFont="1" applyFill="1" applyAlignment="1">
      <alignment horizontal="center"/>
    </xf>
    <xf numFmtId="0" fontId="1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right" vertical="center" indent="1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right" indent="1"/>
      <protection/>
    </xf>
    <xf numFmtId="0" fontId="5" fillId="37" borderId="17" xfId="0" applyFont="1" applyFill="1" applyBorder="1" applyAlignment="1" applyProtection="1">
      <alignment horizontal="center" shrinkToFit="1"/>
      <protection locked="0"/>
    </xf>
    <xf numFmtId="0" fontId="17" fillId="36" borderId="0" xfId="0" applyFont="1" applyFill="1" applyAlignment="1">
      <alignment horizontal="center" vertical="center"/>
    </xf>
    <xf numFmtId="0" fontId="18" fillId="36" borderId="0" xfId="0" applyFont="1" applyFill="1" applyAlignment="1">
      <alignment horizontal="center"/>
    </xf>
    <xf numFmtId="0" fontId="19" fillId="36" borderId="0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6" borderId="0" xfId="0" applyFill="1" applyBorder="1" applyAlignment="1">
      <alignment horizontal="center"/>
    </xf>
    <xf numFmtId="0" fontId="5" fillId="35" borderId="17" xfId="0" applyFont="1" applyFill="1" applyBorder="1" applyAlignment="1" applyProtection="1">
      <alignment horizontal="center" shrinkToFit="1"/>
      <protection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1" fillId="38" borderId="0" xfId="0" applyFont="1" applyFill="1" applyAlignment="1">
      <alignment horizontal="center"/>
    </xf>
    <xf numFmtId="0" fontId="0" fillId="38" borderId="0" xfId="0" applyFill="1" applyAlignment="1">
      <alignment horizontal="right"/>
    </xf>
    <xf numFmtId="0" fontId="0" fillId="38" borderId="0" xfId="0" applyFill="1" applyAlignment="1">
      <alignment horizontal="left"/>
    </xf>
    <xf numFmtId="181" fontId="0" fillId="38" borderId="0" xfId="0" applyNumberFormat="1" applyFill="1" applyAlignment="1">
      <alignment/>
    </xf>
    <xf numFmtId="0" fontId="7" fillId="38" borderId="0" xfId="0" applyFont="1" applyFill="1" applyAlignment="1">
      <alignment/>
    </xf>
    <xf numFmtId="0" fontId="7" fillId="38" borderId="19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horizontal="center"/>
      <protection locked="0"/>
    </xf>
    <xf numFmtId="0" fontId="16" fillId="36" borderId="0" xfId="41" applyFont="1" applyFill="1" applyBorder="1" applyAlignment="1" applyProtection="1">
      <alignment horizontal="center" vertical="center" shrinkToFit="1"/>
      <protection/>
    </xf>
    <xf numFmtId="0" fontId="9" fillId="36" borderId="0" xfId="0" applyFont="1" applyFill="1" applyAlignment="1" applyProtection="1">
      <alignment horizontal="center" vertical="center" shrinkToFit="1"/>
      <protection/>
    </xf>
    <xf numFmtId="0" fontId="4" fillId="36" borderId="0" xfId="0" applyFont="1" applyFill="1" applyBorder="1" applyAlignment="1" applyProtection="1">
      <alignment horizontal="center" shrinkToFit="1"/>
      <protection/>
    </xf>
    <xf numFmtId="0" fontId="7" fillId="38" borderId="20" xfId="0" applyFont="1" applyFill="1" applyBorder="1" applyAlignment="1">
      <alignment shrinkToFit="1"/>
    </xf>
    <xf numFmtId="0" fontId="0" fillId="33" borderId="10" xfId="0" applyFont="1" applyFill="1" applyBorder="1" applyAlignment="1" applyProtection="1">
      <alignment horizontal="center" shrinkToFit="1"/>
      <protection/>
    </xf>
    <xf numFmtId="0" fontId="0" fillId="34" borderId="10" xfId="0" applyFont="1" applyFill="1" applyBorder="1" applyAlignment="1" applyProtection="1">
      <alignment horizontal="center" shrinkToFit="1"/>
      <protection locked="0"/>
    </xf>
    <xf numFmtId="0" fontId="10" fillId="36" borderId="0" xfId="0" applyFont="1" applyFill="1" applyAlignment="1" applyProtection="1">
      <alignment horizontal="center" vertical="center" shrinkToFit="1"/>
      <protection/>
    </xf>
    <xf numFmtId="0" fontId="0" fillId="36" borderId="16" xfId="0" applyFill="1" applyBorder="1" applyAlignment="1">
      <alignment horizontal="center" shrinkToFit="1"/>
    </xf>
    <xf numFmtId="0" fontId="0" fillId="33" borderId="12" xfId="0" applyFill="1" applyBorder="1" applyAlignment="1" applyProtection="1">
      <alignment horizontal="left" shrinkToFit="1"/>
      <protection/>
    </xf>
    <xf numFmtId="0" fontId="7" fillId="36" borderId="10" xfId="0" applyFont="1" applyFill="1" applyBorder="1" applyAlignment="1" applyProtection="1">
      <alignment horizontal="center" shrinkToFit="1"/>
      <protection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10" fillId="36" borderId="0" xfId="0" applyFont="1" applyFill="1" applyAlignment="1" applyProtection="1">
      <alignment horizontal="right" shrinkToFit="1"/>
      <protection/>
    </xf>
    <xf numFmtId="0" fontId="11" fillId="36" borderId="0" xfId="0" applyFont="1" applyFill="1" applyAlignment="1" applyProtection="1">
      <alignment horizontal="right" shrinkToFit="1"/>
      <protection/>
    </xf>
    <xf numFmtId="0" fontId="10" fillId="36" borderId="0" xfId="0" applyFont="1" applyFill="1" applyAlignment="1" applyProtection="1">
      <alignment horizontal="left" shrinkToFit="1"/>
      <protection/>
    </xf>
    <xf numFmtId="0" fontId="11" fillId="36" borderId="0" xfId="0" applyFont="1" applyFill="1" applyAlignment="1" applyProtection="1">
      <alignment horizontal="left" shrinkToFit="1"/>
      <protection/>
    </xf>
    <xf numFmtId="180" fontId="1" fillId="34" borderId="17" xfId="0" applyNumberFormat="1" applyFont="1" applyFill="1" applyBorder="1" applyAlignment="1" applyProtection="1">
      <alignment horizontal="center" shrinkToFit="1"/>
      <protection/>
    </xf>
    <xf numFmtId="0" fontId="4" fillId="36" borderId="0" xfId="0" applyFont="1" applyFill="1" applyBorder="1" applyAlignment="1" applyProtection="1">
      <alignment horizontal="right" shrinkToFit="1"/>
      <protection/>
    </xf>
    <xf numFmtId="0" fontId="7" fillId="38" borderId="19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13" fillId="36" borderId="21" xfId="0" applyFont="1" applyFill="1" applyBorder="1" applyAlignment="1" applyProtection="1">
      <alignment horizontal="center" vertical="center" wrapText="1" shrinkToFit="1"/>
      <protection/>
    </xf>
    <xf numFmtId="0" fontId="13" fillId="36" borderId="22" xfId="0" applyFont="1" applyFill="1" applyBorder="1" applyAlignment="1" applyProtection="1">
      <alignment horizontal="center" vertical="center" shrinkToFit="1"/>
      <protection/>
    </xf>
    <xf numFmtId="0" fontId="13" fillId="36" borderId="23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 wrapText="1" shrinkToFit="1"/>
      <protection/>
    </xf>
    <xf numFmtId="0" fontId="15" fillId="36" borderId="0" xfId="0" applyFont="1" applyFill="1" applyAlignment="1" applyProtection="1">
      <alignment horizontal="center" vertical="center" wrapText="1" shrinkToFit="1"/>
      <protection/>
    </xf>
    <xf numFmtId="0" fontId="8" fillId="36" borderId="0" xfId="0" applyFont="1" applyFill="1" applyAlignment="1" applyProtection="1">
      <alignment vertical="center" wrapText="1" shrinkToFi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strike val="0"/>
        <color rgb="FF666699"/>
      </font>
    </dxf>
    <dxf>
      <font>
        <color indexed="44"/>
      </font>
    </dxf>
    <dxf>
      <font>
        <color indexed="54"/>
      </font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strike val="0"/>
        <color indexed="9"/>
      </font>
      <fill>
        <patternFill>
          <bgColor indexed="55"/>
        </patternFill>
      </fill>
      <border>
        <left/>
        <right/>
        <top/>
        <bottom/>
      </border>
    </dxf>
    <dxf>
      <font>
        <b/>
        <i val="0"/>
        <strike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10"/>
        </patternFill>
      </fill>
    </dxf>
    <dxf>
      <font>
        <b/>
        <i val="0"/>
        <strike val="0"/>
        <color rgb="FFFFFFFF"/>
      </font>
      <fill>
        <patternFill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showRowColHeaders="0" tabSelected="1" zoomScale="180" zoomScaleNormal="180" zoomScalePageLayoutView="0" workbookViewId="0" topLeftCell="A1">
      <pane xSplit="18" ySplit="17" topLeftCell="S18" activePane="bottomRight" state="frozen"/>
      <selection pane="topLeft" activeCell="A1" sqref="A1"/>
      <selection pane="topRight" activeCell="S1" sqref="S1"/>
      <selection pane="bottomLeft" activeCell="A18" sqref="A18"/>
      <selection pane="bottomRight" activeCell="J23" sqref="J23"/>
    </sheetView>
  </sheetViews>
  <sheetFormatPr defaultColWidth="11.421875" defaultRowHeight="12.75"/>
  <cols>
    <col min="1" max="1" width="11.00390625" style="0" customWidth="1"/>
    <col min="2" max="2" width="2.28125" style="1" customWidth="1"/>
    <col min="3" max="3" width="3.140625" style="1" bestFit="1" customWidth="1"/>
    <col min="4" max="4" width="11.421875" style="1" customWidth="1"/>
    <col min="5" max="5" width="2.140625" style="1" bestFit="1" customWidth="1"/>
    <col min="6" max="6" width="11.57421875" style="1" bestFit="1" customWidth="1"/>
    <col min="7" max="7" width="11.421875" style="1" customWidth="1"/>
    <col min="8" max="8" width="3.00390625" style="1" customWidth="1"/>
    <col min="9" max="9" width="1.57421875" style="1" bestFit="1" customWidth="1"/>
    <col min="10" max="10" width="3.00390625" style="1" customWidth="1"/>
    <col min="11" max="11" width="5.8515625" style="4" bestFit="1" customWidth="1"/>
    <col min="12" max="12" width="2.140625" style="3" bestFit="1" customWidth="1"/>
    <col min="13" max="13" width="1.57421875" style="1" bestFit="1" customWidth="1"/>
    <col min="14" max="14" width="2.140625" style="2" bestFit="1" customWidth="1"/>
    <col min="15" max="15" width="10.7109375" style="0" hidden="1" customWidth="1"/>
    <col min="16" max="16" width="0.71875" style="0" hidden="1" customWidth="1"/>
    <col min="17" max="17" width="13.140625" style="9" hidden="1" customWidth="1"/>
    <col min="18" max="18" width="1.7109375" style="0" customWidth="1"/>
  </cols>
  <sheetData>
    <row r="1" spans="1:21" ht="3.7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8"/>
      <c r="L1" s="39"/>
      <c r="M1" s="34"/>
      <c r="N1" s="40"/>
      <c r="R1" s="33"/>
      <c r="S1" s="33"/>
      <c r="T1" s="33"/>
      <c r="U1" s="33"/>
    </row>
    <row r="2" spans="1:21" ht="27.75" customHeight="1" thickBot="1">
      <c r="A2" s="33"/>
      <c r="B2" s="92" t="str">
        <f>IF(D4&lt;12,"Die Platzierung ermittelt sich aus der Reihenfolge -  1. Spielpunkte,  2. Tor-/Balldifferenz,  3. erzielte Tore/Punkte,  4. direkter Vergleich!",IF(C4&lt;10,"In diesem Fall bitte die Platzierung manuell eintragen!","Die Platzierung ermittelt sich aus der Reihenfolge -  1. Spielpunkte,  2. Tor-/Balldifferenz,  3. erzielte Tore/Punkte,  4. direkter Vergleich!"))</f>
        <v>Die Platzierung ermittelt sich aus der Reihenfolge -  1. Spielpunkte,  2. Tor-/Balldifferenz,  3. erzielte Tore/Punkte,  4. direkter Vergleich!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R2" s="33"/>
      <c r="S2" s="33"/>
      <c r="T2" s="33"/>
      <c r="U2" s="33"/>
    </row>
    <row r="3" spans="1:21" ht="17.25" customHeight="1" thickBot="1">
      <c r="A3" s="33"/>
      <c r="B3" s="41"/>
      <c r="C3" s="41"/>
      <c r="D3" s="70" t="s">
        <v>13</v>
      </c>
      <c r="E3" s="86" t="s">
        <v>17</v>
      </c>
      <c r="F3" s="50" t="s">
        <v>8</v>
      </c>
      <c r="G3" s="51" t="s">
        <v>9</v>
      </c>
      <c r="H3" s="93" t="s">
        <v>10</v>
      </c>
      <c r="I3" s="93"/>
      <c r="J3" s="93"/>
      <c r="K3" s="51" t="s">
        <v>11</v>
      </c>
      <c r="L3" s="94" t="s">
        <v>12</v>
      </c>
      <c r="M3" s="94"/>
      <c r="N3" s="94"/>
      <c r="O3" s="15"/>
      <c r="P3" s="15"/>
      <c r="R3" s="33"/>
      <c r="S3" s="33"/>
      <c r="T3" s="33"/>
      <c r="U3" s="33"/>
    </row>
    <row r="4" spans="1:21" ht="15" customHeight="1" hidden="1" thickBot="1">
      <c r="A4" s="33"/>
      <c r="B4" s="42"/>
      <c r="C4" s="34">
        <f>SUM(F7:F13)</f>
        <v>0</v>
      </c>
      <c r="D4" s="43">
        <f>COUNT(H18:H23,J18:J23)</f>
        <v>0</v>
      </c>
      <c r="E4" s="44"/>
      <c r="F4" s="44"/>
      <c r="G4" s="14"/>
      <c r="H4" s="44"/>
      <c r="I4" s="44"/>
      <c r="J4" s="44"/>
      <c r="K4" s="44"/>
      <c r="L4" s="44"/>
      <c r="M4" s="44"/>
      <c r="N4" s="44"/>
      <c r="R4" s="33"/>
      <c r="S4" s="33"/>
      <c r="T4" s="33"/>
      <c r="U4" s="33"/>
    </row>
    <row r="5" spans="1:21" ht="10.5" customHeight="1" thickBot="1">
      <c r="A5" s="33"/>
      <c r="B5" s="34"/>
      <c r="C5" s="34"/>
      <c r="D5" s="34"/>
      <c r="E5" s="34"/>
      <c r="F5" s="25"/>
      <c r="G5" s="28" t="s">
        <v>7</v>
      </c>
      <c r="H5" s="45"/>
      <c r="I5" s="45"/>
      <c r="J5" s="34"/>
      <c r="K5" s="38"/>
      <c r="L5" s="39"/>
      <c r="M5" s="34"/>
      <c r="N5" s="40"/>
      <c r="R5" s="33"/>
      <c r="S5" s="33"/>
      <c r="T5" s="33"/>
      <c r="U5" s="33"/>
    </row>
    <row r="6" spans="1:21" ht="1.5" customHeight="1">
      <c r="A6" s="33"/>
      <c r="B6" s="34"/>
      <c r="C6" s="34"/>
      <c r="D6" s="43"/>
      <c r="E6" s="34"/>
      <c r="F6" s="34"/>
      <c r="G6" s="45"/>
      <c r="H6" s="45"/>
      <c r="I6" s="45"/>
      <c r="J6" s="34"/>
      <c r="K6" s="38"/>
      <c r="L6" s="39"/>
      <c r="M6" s="34"/>
      <c r="N6" s="40"/>
      <c r="R6" s="33"/>
      <c r="S6" s="33"/>
      <c r="T6" s="33"/>
      <c r="U6" s="33"/>
    </row>
    <row r="7" spans="1:21" ht="15">
      <c r="A7" s="33"/>
      <c r="B7" s="48" t="s">
        <v>5</v>
      </c>
      <c r="C7" s="55">
        <v>1</v>
      </c>
      <c r="D7" s="59" t="str">
        <f>IF($C$4&lt;10,"FALSCH",IF($D$4=12,IF($F$7=1,$G$7,IF($F$9=1,$G$9,IF($F$11=1,$G$11,$G$13)))))</f>
        <v>FALSCH</v>
      </c>
      <c r="E7" s="25"/>
      <c r="F7" s="52">
        <f>IF(O7=0.1,"",RANK(O7,$O$7:$O$13,0))</f>
      </c>
      <c r="G7" s="53"/>
      <c r="H7" s="80">
        <f>SUM(H18,J20,H22)</f>
        <v>0</v>
      </c>
      <c r="I7" s="82" t="s">
        <v>2</v>
      </c>
      <c r="J7" s="82">
        <f>SUM(J18,H20,J22)</f>
        <v>0</v>
      </c>
      <c r="K7" s="84">
        <f>H7-J7</f>
        <v>0</v>
      </c>
      <c r="L7" s="80">
        <f>SUM(L18,N20,L22)</f>
        <v>0</v>
      </c>
      <c r="M7" s="26" t="s">
        <v>2</v>
      </c>
      <c r="N7" s="82">
        <f>SUM(N18,L20,N22)</f>
        <v>0</v>
      </c>
      <c r="O7" s="10">
        <f>L7+((100+K7)/1000)+(H7/100000)</f>
        <v>0.1</v>
      </c>
      <c r="Q7" s="10" t="e">
        <f>IF(O7=O9,O7+O18,IF(O7=O11,O7+Q20,IF(O7=O13,O7+O22,O7)))</f>
        <v>#VALUE!</v>
      </c>
      <c r="R7" s="33"/>
      <c r="S7" s="33"/>
      <c r="T7" s="33"/>
      <c r="U7" s="33"/>
    </row>
    <row r="8" spans="1:21" s="5" customFormat="1" ht="5.25" customHeight="1">
      <c r="A8" s="25"/>
      <c r="B8" s="49"/>
      <c r="C8" s="56"/>
      <c r="D8" s="71"/>
      <c r="E8" s="25"/>
      <c r="F8" s="25"/>
      <c r="G8" s="71"/>
      <c r="H8" s="80"/>
      <c r="I8" s="82"/>
      <c r="J8" s="82"/>
      <c r="K8" s="71"/>
      <c r="L8" s="81"/>
      <c r="M8" s="27"/>
      <c r="N8" s="83"/>
      <c r="O8" s="8"/>
      <c r="P8" s="7"/>
      <c r="Q8" s="11"/>
      <c r="R8" s="46"/>
      <c r="S8" s="46"/>
      <c r="T8" s="46"/>
      <c r="U8" s="46"/>
    </row>
    <row r="9" spans="1:21" ht="15">
      <c r="A9" s="33"/>
      <c r="B9" s="48" t="s">
        <v>5</v>
      </c>
      <c r="C9" s="55">
        <v>2</v>
      </c>
      <c r="D9" s="59" t="str">
        <f>IF($C$4&lt;10,"FALSCH",IF($D$4=12,IF($F$7=2,$G$7,IF($F$9=2,$G$9,IF($F$11=2,$G$11,$G$13)))))</f>
        <v>FALSCH</v>
      </c>
      <c r="E9" s="25"/>
      <c r="F9" s="52">
        <f>IF(O9=0.1,"",RANK(O9,$O$7:$O$13,0))</f>
      </c>
      <c r="G9" s="53"/>
      <c r="H9" s="80">
        <f>SUM(J18,H21,H23)</f>
        <v>0</v>
      </c>
      <c r="I9" s="82" t="s">
        <v>2</v>
      </c>
      <c r="J9" s="82">
        <f>SUM(H18,J21,J23)</f>
        <v>0</v>
      </c>
      <c r="K9" s="84">
        <f>H9-J9</f>
        <v>0</v>
      </c>
      <c r="L9" s="80">
        <f>SUM(N18,L21,L23)</f>
        <v>0</v>
      </c>
      <c r="M9" s="26" t="s">
        <v>2</v>
      </c>
      <c r="N9" s="82">
        <f>SUM(L18,N21,N23)</f>
        <v>0</v>
      </c>
      <c r="O9" s="10">
        <f>L9+((100+K9)/1000)+(H9/100000)</f>
        <v>0.1</v>
      </c>
      <c r="P9" s="7"/>
      <c r="Q9" s="10" t="e">
        <f>IF(O9=O7,O9+Q18,IF(O9=O11,O9+O23,IF(O9=O13,O9+O21,O9)))</f>
        <v>#VALUE!</v>
      </c>
      <c r="R9" s="33"/>
      <c r="S9" s="33"/>
      <c r="T9" s="33"/>
      <c r="U9" s="33"/>
    </row>
    <row r="10" spans="1:21" s="5" customFormat="1" ht="3.75" customHeight="1">
      <c r="A10" s="25"/>
      <c r="B10" s="49"/>
      <c r="C10" s="56"/>
      <c r="D10" s="71"/>
      <c r="E10" s="25"/>
      <c r="F10" s="25"/>
      <c r="G10" s="71"/>
      <c r="H10" s="85"/>
      <c r="I10" s="71"/>
      <c r="J10" s="82"/>
      <c r="K10" s="71"/>
      <c r="L10" s="81"/>
      <c r="M10" s="27"/>
      <c r="N10" s="83"/>
      <c r="O10" s="8"/>
      <c r="P10" s="7"/>
      <c r="Q10" s="11"/>
      <c r="R10" s="46"/>
      <c r="S10" s="46"/>
      <c r="T10" s="46"/>
      <c r="U10" s="46"/>
    </row>
    <row r="11" spans="1:21" ht="15">
      <c r="A11" s="33"/>
      <c r="B11" s="48" t="s">
        <v>5</v>
      </c>
      <c r="C11" s="55">
        <v>3</v>
      </c>
      <c r="D11" s="59" t="str">
        <f>IF($C$4&lt;10,"FALSCH",IF($D$4=12,IF($F$7=3,$G$7,IF($F$9=3,$G$9,IF($F$11=3,$G$11,$G$13)))))</f>
        <v>FALSCH</v>
      </c>
      <c r="E11" s="25"/>
      <c r="F11" s="52">
        <f>IF(O11=0.1,"",RANK(O11,$O$7:$O$13,0))</f>
      </c>
      <c r="G11" s="53"/>
      <c r="H11" s="80">
        <f>SUM(H19,H20,J23)</f>
        <v>0</v>
      </c>
      <c r="I11" s="82" t="s">
        <v>2</v>
      </c>
      <c r="J11" s="82">
        <f>SUM(J19,J20,H23)</f>
        <v>0</v>
      </c>
      <c r="K11" s="84">
        <f>H11-J11</f>
        <v>0</v>
      </c>
      <c r="L11" s="80">
        <f>SUM(L19,L20,N23)</f>
        <v>0</v>
      </c>
      <c r="M11" s="26" t="s">
        <v>2</v>
      </c>
      <c r="N11" s="82">
        <f>SUM(N19,N20,L23)</f>
        <v>0</v>
      </c>
      <c r="O11" s="10">
        <f>L11+((100+K11)/1000)+(H11/100000)</f>
        <v>0.1</v>
      </c>
      <c r="P11" s="7"/>
      <c r="Q11" s="10" t="e">
        <f>IF(O11=O7,O11+O20,IF(O11=O9,O11+Q23,IF(O11=O13,O11+O19,O11)))</f>
        <v>#VALUE!</v>
      </c>
      <c r="R11" s="33"/>
      <c r="S11" s="33"/>
      <c r="T11" s="33"/>
      <c r="U11" s="33"/>
    </row>
    <row r="12" spans="1:21" s="5" customFormat="1" ht="5.25" customHeight="1">
      <c r="A12" s="25"/>
      <c r="B12" s="49"/>
      <c r="C12" s="56"/>
      <c r="D12" s="71"/>
      <c r="E12" s="25"/>
      <c r="F12" s="25"/>
      <c r="G12" s="71"/>
      <c r="H12" s="80"/>
      <c r="I12" s="82"/>
      <c r="J12" s="82"/>
      <c r="K12" s="71"/>
      <c r="L12" s="81"/>
      <c r="M12" s="27"/>
      <c r="N12" s="83"/>
      <c r="O12" s="8"/>
      <c r="P12" s="7"/>
      <c r="Q12" s="11"/>
      <c r="R12" s="46"/>
      <c r="S12" s="46"/>
      <c r="T12" s="46"/>
      <c r="U12" s="46"/>
    </row>
    <row r="13" spans="1:21" ht="15">
      <c r="A13" s="33"/>
      <c r="B13" s="48" t="s">
        <v>5</v>
      </c>
      <c r="C13" s="55">
        <v>4</v>
      </c>
      <c r="D13" s="59" t="str">
        <f>IF($C$4&lt;10,"FALSCH",IF($D$4=12,IF($F$7=4,$G$7,IF($F$9=4,$G$9,IF($F$11=4,$G$11,$G$13)))))</f>
        <v>FALSCH</v>
      </c>
      <c r="E13" s="25"/>
      <c r="F13" s="52">
        <f>IF(O13=0.1,"",RANK(O13,$O$7:$O$13,0))</f>
      </c>
      <c r="G13" s="53"/>
      <c r="H13" s="80">
        <f>SUM(J19,J21,J22)</f>
        <v>0</v>
      </c>
      <c r="I13" s="82" t="s">
        <v>2</v>
      </c>
      <c r="J13" s="82">
        <f>SUM(H19,H21,H22)</f>
        <v>0</v>
      </c>
      <c r="K13" s="84">
        <f>H13-J13</f>
        <v>0</v>
      </c>
      <c r="L13" s="80">
        <f>SUM(N19,N21,N22)</f>
        <v>0</v>
      </c>
      <c r="M13" s="26" t="s">
        <v>2</v>
      </c>
      <c r="N13" s="82">
        <f>SUM(L19,L21,L22)</f>
        <v>0</v>
      </c>
      <c r="O13" s="10">
        <f>L13+((100+K13)/1000)+(H13/100000)</f>
        <v>0.1</v>
      </c>
      <c r="P13" s="7"/>
      <c r="Q13" s="10" t="e">
        <f>IF(O13=O7,O13+Q22,IF(O13=O9,O13+Q21,IF(O13=O11,O13+Q19,O13)))</f>
        <v>#VALUE!</v>
      </c>
      <c r="R13" s="33"/>
      <c r="S13" s="33"/>
      <c r="T13" s="33"/>
      <c r="U13" s="33"/>
    </row>
    <row r="14" spans="1:21" s="6" customFormat="1" ht="3" customHeight="1" thickBot="1">
      <c r="A14" s="25"/>
      <c r="B14" s="25"/>
      <c r="C14" s="25"/>
      <c r="D14" s="71"/>
      <c r="E14" s="25"/>
      <c r="F14" s="25"/>
      <c r="G14" s="71"/>
      <c r="H14" s="25"/>
      <c r="I14" s="25"/>
      <c r="J14" s="25"/>
      <c r="K14" s="25"/>
      <c r="L14" s="25"/>
      <c r="M14" s="25"/>
      <c r="N14" s="25"/>
      <c r="O14" s="5"/>
      <c r="Q14" s="12"/>
      <c r="R14" s="33"/>
      <c r="S14" s="33"/>
      <c r="T14" s="33"/>
      <c r="U14" s="33"/>
    </row>
    <row r="15" spans="1:21" s="32" customFormat="1" ht="16.5" customHeight="1" thickBot="1">
      <c r="A15" s="69"/>
      <c r="B15" s="29"/>
      <c r="C15" s="30"/>
      <c r="D15" s="75" t="s">
        <v>14</v>
      </c>
      <c r="E15" s="67" t="str">
        <f>E3</f>
        <v>A</v>
      </c>
      <c r="F15" s="66"/>
      <c r="G15" s="72"/>
      <c r="H15" s="89" t="s">
        <v>16</v>
      </c>
      <c r="I15" s="90"/>
      <c r="J15" s="91"/>
      <c r="K15" s="25"/>
      <c r="L15" s="25"/>
      <c r="M15" s="25"/>
      <c r="N15" s="25"/>
      <c r="O15" s="25"/>
      <c r="P15" s="25"/>
      <c r="Q15" s="31"/>
      <c r="R15" s="25"/>
      <c r="S15" s="25"/>
      <c r="T15" s="25"/>
      <c r="U15" s="25"/>
    </row>
    <row r="16" spans="1:21" ht="6.75" customHeight="1" thickBot="1">
      <c r="A16" s="33"/>
      <c r="B16" s="34"/>
      <c r="C16" s="35"/>
      <c r="D16" s="76"/>
      <c r="E16" s="36"/>
      <c r="F16" s="35"/>
      <c r="G16" s="42"/>
      <c r="H16" s="54" t="s">
        <v>6</v>
      </c>
      <c r="I16" s="37"/>
      <c r="J16" s="54" t="s">
        <v>6</v>
      </c>
      <c r="K16" s="38"/>
      <c r="L16" s="39"/>
      <c r="M16" s="34"/>
      <c r="N16" s="40"/>
      <c r="R16" s="33"/>
      <c r="S16" s="33"/>
      <c r="T16" s="33"/>
      <c r="U16" s="33"/>
    </row>
    <row r="17" spans="1:21" s="1" customFormat="1" ht="13.5" thickBot="1">
      <c r="A17" s="58"/>
      <c r="B17" s="57" t="s">
        <v>4</v>
      </c>
      <c r="C17" s="17"/>
      <c r="D17" s="77" t="s">
        <v>0</v>
      </c>
      <c r="E17" s="17"/>
      <c r="F17" s="18" t="s">
        <v>0</v>
      </c>
      <c r="G17" s="73" t="s">
        <v>1</v>
      </c>
      <c r="H17" s="87" t="s">
        <v>15</v>
      </c>
      <c r="I17" s="16"/>
      <c r="J17" s="87" t="s">
        <v>15</v>
      </c>
      <c r="K17" s="19"/>
      <c r="L17" s="88" t="s">
        <v>3</v>
      </c>
      <c r="M17" s="16"/>
      <c r="N17" s="88" t="s">
        <v>3</v>
      </c>
      <c r="Q17" s="13"/>
      <c r="R17" s="34"/>
      <c r="S17" s="34"/>
      <c r="T17" s="34"/>
      <c r="U17" s="34"/>
    </row>
    <row r="18" spans="1:21" ht="13.5" thickBot="1">
      <c r="A18" s="33"/>
      <c r="B18" s="68">
        <v>1</v>
      </c>
      <c r="C18" s="20">
        <v>1</v>
      </c>
      <c r="D18" s="78">
        <f>G7</f>
        <v>0</v>
      </c>
      <c r="E18" s="20">
        <v>2</v>
      </c>
      <c r="F18" s="78">
        <f>G9</f>
        <v>0</v>
      </c>
      <c r="G18" s="74"/>
      <c r="H18" s="79"/>
      <c r="I18" s="21" t="s">
        <v>2</v>
      </c>
      <c r="J18" s="79"/>
      <c r="K18" s="22"/>
      <c r="L18" s="23">
        <f aca="true" t="shared" si="0" ref="L18:L23">IF(H18="","",IF(H18=J18,1,IF(H18&gt;J18,3,0)))</f>
      </c>
      <c r="M18" s="21" t="s">
        <v>2</v>
      </c>
      <c r="N18" s="23">
        <f aca="true" t="shared" si="1" ref="N18:N23">IF(J18="","",IF(H18=J18,1,IF(H18&gt;J18,0,3)))</f>
      </c>
      <c r="O18" s="10" t="e">
        <f aca="true" t="shared" si="2" ref="O18:O23">L18/100000000</f>
        <v>#VALUE!</v>
      </c>
      <c r="Q18" s="10" t="e">
        <f aca="true" t="shared" si="3" ref="Q18:Q23">N18/100000000</f>
        <v>#VALUE!</v>
      </c>
      <c r="R18" s="33"/>
      <c r="S18" s="33"/>
      <c r="T18" s="33"/>
      <c r="U18" s="33"/>
    </row>
    <row r="19" spans="1:21" ht="13.5" thickBot="1">
      <c r="A19" s="33"/>
      <c r="B19" s="68">
        <v>2</v>
      </c>
      <c r="C19" s="20">
        <v>3</v>
      </c>
      <c r="D19" s="78">
        <f>G11</f>
        <v>0</v>
      </c>
      <c r="E19" s="20">
        <v>4</v>
      </c>
      <c r="F19" s="78">
        <f>G13</f>
        <v>0</v>
      </c>
      <c r="G19" s="74"/>
      <c r="H19" s="79"/>
      <c r="I19" s="21" t="s">
        <v>2</v>
      </c>
      <c r="J19" s="79"/>
      <c r="K19" s="24"/>
      <c r="L19" s="23">
        <f t="shared" si="0"/>
      </c>
      <c r="M19" s="21" t="s">
        <v>2</v>
      </c>
      <c r="N19" s="23">
        <f t="shared" si="1"/>
      </c>
      <c r="O19" s="10" t="e">
        <f>L19/100000000</f>
        <v>#VALUE!</v>
      </c>
      <c r="Q19" s="10" t="e">
        <f t="shared" si="3"/>
        <v>#VALUE!</v>
      </c>
      <c r="R19" s="33"/>
      <c r="S19" s="33"/>
      <c r="T19" s="33"/>
      <c r="U19" s="33"/>
    </row>
    <row r="20" spans="1:21" ht="13.5" thickBot="1">
      <c r="A20" s="33"/>
      <c r="B20" s="68">
        <v>3</v>
      </c>
      <c r="C20" s="20">
        <v>3</v>
      </c>
      <c r="D20" s="78">
        <f>G11</f>
        <v>0</v>
      </c>
      <c r="E20" s="20">
        <v>1</v>
      </c>
      <c r="F20" s="78">
        <f>G7</f>
        <v>0</v>
      </c>
      <c r="G20" s="74"/>
      <c r="H20" s="79"/>
      <c r="I20" s="21" t="s">
        <v>2</v>
      </c>
      <c r="J20" s="79"/>
      <c r="K20" s="22"/>
      <c r="L20" s="23">
        <f t="shared" si="0"/>
      </c>
      <c r="M20" s="21" t="s">
        <v>2</v>
      </c>
      <c r="N20" s="23">
        <f t="shared" si="1"/>
      </c>
      <c r="O20" s="10" t="e">
        <f t="shared" si="2"/>
        <v>#VALUE!</v>
      </c>
      <c r="Q20" s="10" t="e">
        <f t="shared" si="3"/>
        <v>#VALUE!</v>
      </c>
      <c r="R20" s="33"/>
      <c r="S20" s="33"/>
      <c r="T20" s="33"/>
      <c r="U20" s="33"/>
    </row>
    <row r="21" spans="1:21" ht="13.5" thickBot="1">
      <c r="A21" s="33"/>
      <c r="B21" s="68">
        <v>4</v>
      </c>
      <c r="C21" s="20">
        <v>2</v>
      </c>
      <c r="D21" s="78">
        <f>G9</f>
        <v>0</v>
      </c>
      <c r="E21" s="20">
        <v>4</v>
      </c>
      <c r="F21" s="78">
        <f>G13</f>
        <v>0</v>
      </c>
      <c r="G21" s="74"/>
      <c r="H21" s="79"/>
      <c r="I21" s="21" t="s">
        <v>2</v>
      </c>
      <c r="J21" s="79"/>
      <c r="K21" s="24"/>
      <c r="L21" s="23">
        <f t="shared" si="0"/>
      </c>
      <c r="M21" s="21" t="s">
        <v>2</v>
      </c>
      <c r="N21" s="23">
        <f t="shared" si="1"/>
      </c>
      <c r="O21" s="10" t="e">
        <f t="shared" si="2"/>
        <v>#VALUE!</v>
      </c>
      <c r="Q21" s="10" t="e">
        <f t="shared" si="3"/>
        <v>#VALUE!</v>
      </c>
      <c r="R21" s="33"/>
      <c r="S21" s="33"/>
      <c r="T21" s="33"/>
      <c r="U21" s="33"/>
    </row>
    <row r="22" spans="1:21" ht="13.5" thickBot="1">
      <c r="A22" s="33"/>
      <c r="B22" s="68">
        <v>5</v>
      </c>
      <c r="C22" s="20">
        <v>1</v>
      </c>
      <c r="D22" s="78">
        <f>G7</f>
        <v>0</v>
      </c>
      <c r="E22" s="20">
        <v>4</v>
      </c>
      <c r="F22" s="78">
        <f>G13</f>
        <v>0</v>
      </c>
      <c r="G22" s="74"/>
      <c r="H22" s="79"/>
      <c r="I22" s="21" t="s">
        <v>2</v>
      </c>
      <c r="J22" s="79"/>
      <c r="K22" s="22"/>
      <c r="L22" s="23">
        <f t="shared" si="0"/>
      </c>
      <c r="M22" s="21" t="s">
        <v>2</v>
      </c>
      <c r="N22" s="23">
        <f t="shared" si="1"/>
      </c>
      <c r="O22" s="10" t="e">
        <f t="shared" si="2"/>
        <v>#VALUE!</v>
      </c>
      <c r="Q22" s="10" t="e">
        <f t="shared" si="3"/>
        <v>#VALUE!</v>
      </c>
      <c r="R22" s="33"/>
      <c r="S22" s="33"/>
      <c r="T22" s="33"/>
      <c r="U22" s="33"/>
    </row>
    <row r="23" spans="1:21" ht="13.5" thickBot="1">
      <c r="A23" s="33"/>
      <c r="B23" s="68">
        <v>6</v>
      </c>
      <c r="C23" s="20">
        <v>2</v>
      </c>
      <c r="D23" s="78">
        <f>G9</f>
        <v>0</v>
      </c>
      <c r="E23" s="20">
        <v>3</v>
      </c>
      <c r="F23" s="78">
        <f>G11</f>
        <v>0</v>
      </c>
      <c r="G23" s="74"/>
      <c r="H23" s="79"/>
      <c r="I23" s="21" t="s">
        <v>2</v>
      </c>
      <c r="J23" s="79"/>
      <c r="K23" s="24"/>
      <c r="L23" s="23">
        <f t="shared" si="0"/>
      </c>
      <c r="M23" s="21" t="s">
        <v>2</v>
      </c>
      <c r="N23" s="23">
        <f t="shared" si="1"/>
      </c>
      <c r="O23" s="10" t="e">
        <f t="shared" si="2"/>
        <v>#VALUE!</v>
      </c>
      <c r="Q23" s="10" t="e">
        <f t="shared" si="3"/>
        <v>#VALUE!</v>
      </c>
      <c r="R23" s="33"/>
      <c r="S23" s="33"/>
      <c r="T23" s="33"/>
      <c r="U23" s="33"/>
    </row>
    <row r="24" spans="6:21" ht="12.75" hidden="1">
      <c r="F24" s="1">
        <f>SUM(F7:F13)</f>
        <v>0</v>
      </c>
      <c r="H24" s="1">
        <f>COUNT(H18:H23,J18:J23)</f>
        <v>0</v>
      </c>
      <c r="S24" s="33"/>
      <c r="T24" s="33"/>
      <c r="U24" s="33"/>
    </row>
    <row r="25" spans="1:21" ht="12.7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8"/>
      <c r="L25" s="39"/>
      <c r="M25" s="34"/>
      <c r="N25" s="40"/>
      <c r="O25" s="33"/>
      <c r="P25" s="33"/>
      <c r="Q25" s="47"/>
      <c r="R25" s="33"/>
      <c r="S25" s="33"/>
      <c r="T25" s="33"/>
      <c r="U25" s="33"/>
    </row>
    <row r="26" spans="1:21" ht="12.7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2"/>
      <c r="L26" s="63"/>
      <c r="M26" s="61"/>
      <c r="N26" s="64"/>
      <c r="O26" s="60"/>
      <c r="P26" s="60"/>
      <c r="Q26" s="65"/>
      <c r="R26" s="60"/>
      <c r="S26" s="60"/>
      <c r="T26" s="60"/>
      <c r="U26" s="60"/>
    </row>
    <row r="27" spans="1:21" ht="12.7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2"/>
      <c r="L27" s="63"/>
      <c r="M27" s="61"/>
      <c r="N27" s="64"/>
      <c r="O27" s="60"/>
      <c r="P27" s="60"/>
      <c r="Q27" s="65"/>
      <c r="R27" s="60"/>
      <c r="S27" s="60"/>
      <c r="T27" s="60"/>
      <c r="U27" s="60"/>
    </row>
    <row r="28" spans="1:21" ht="12.7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2"/>
      <c r="L28" s="63"/>
      <c r="M28" s="61"/>
      <c r="N28" s="64"/>
      <c r="O28" s="60"/>
      <c r="P28" s="60"/>
      <c r="Q28" s="65"/>
      <c r="R28" s="60"/>
      <c r="S28" s="60"/>
      <c r="T28" s="60"/>
      <c r="U28" s="60"/>
    </row>
    <row r="29" spans="1:21" ht="12.7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3"/>
      <c r="M29" s="61"/>
      <c r="N29" s="64"/>
      <c r="O29" s="60"/>
      <c r="P29" s="60"/>
      <c r="Q29" s="65"/>
      <c r="R29" s="60"/>
      <c r="S29" s="60"/>
      <c r="T29" s="60"/>
      <c r="U29" s="60"/>
    </row>
    <row r="30" spans="1:21" ht="12.7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63"/>
      <c r="M30" s="61"/>
      <c r="N30" s="64"/>
      <c r="O30" s="60"/>
      <c r="P30" s="60"/>
      <c r="Q30" s="65"/>
      <c r="R30" s="60"/>
      <c r="S30" s="60"/>
      <c r="T30" s="60"/>
      <c r="U30" s="60"/>
    </row>
    <row r="31" spans="1:21" ht="12.7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63"/>
      <c r="M31" s="61"/>
      <c r="N31" s="64"/>
      <c r="O31" s="60"/>
      <c r="P31" s="60"/>
      <c r="Q31" s="65"/>
      <c r="R31" s="60"/>
      <c r="S31" s="60"/>
      <c r="T31" s="60"/>
      <c r="U31" s="60"/>
    </row>
    <row r="32" spans="1:21" ht="12.7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2"/>
      <c r="L32" s="63"/>
      <c r="M32" s="61"/>
      <c r="N32" s="64"/>
      <c r="O32" s="60"/>
      <c r="P32" s="60"/>
      <c r="Q32" s="65"/>
      <c r="R32" s="60"/>
      <c r="S32" s="60"/>
      <c r="T32" s="60"/>
      <c r="U32" s="60"/>
    </row>
    <row r="33" spans="1:21" ht="12.7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3"/>
      <c r="M33" s="61"/>
      <c r="N33" s="64"/>
      <c r="O33" s="60"/>
      <c r="P33" s="60"/>
      <c r="Q33" s="65"/>
      <c r="R33" s="60"/>
      <c r="S33" s="60"/>
      <c r="T33" s="60"/>
      <c r="U33" s="60"/>
    </row>
    <row r="34" spans="1:21" ht="12.7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3"/>
      <c r="M34" s="61"/>
      <c r="N34" s="64"/>
      <c r="O34" s="60"/>
      <c r="P34" s="60"/>
      <c r="Q34" s="65"/>
      <c r="R34" s="60"/>
      <c r="S34" s="60"/>
      <c r="T34" s="60"/>
      <c r="U34" s="60"/>
    </row>
    <row r="35" spans="1:21" ht="12.7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2"/>
      <c r="L35" s="63"/>
      <c r="M35" s="61"/>
      <c r="N35" s="64"/>
      <c r="O35" s="60"/>
      <c r="P35" s="60"/>
      <c r="Q35" s="65"/>
      <c r="R35" s="60"/>
      <c r="S35" s="60"/>
      <c r="T35" s="60"/>
      <c r="U35" s="60"/>
    </row>
    <row r="36" spans="1:21" ht="12.7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2"/>
      <c r="L36" s="63"/>
      <c r="M36" s="61"/>
      <c r="N36" s="64"/>
      <c r="O36" s="60"/>
      <c r="P36" s="60"/>
      <c r="Q36" s="65"/>
      <c r="R36" s="60"/>
      <c r="S36" s="60"/>
      <c r="T36" s="60"/>
      <c r="U36" s="60"/>
    </row>
    <row r="37" spans="1:21" ht="12.7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2"/>
      <c r="L37" s="63"/>
      <c r="M37" s="61"/>
      <c r="N37" s="64"/>
      <c r="O37" s="60"/>
      <c r="P37" s="60"/>
      <c r="Q37" s="65"/>
      <c r="R37" s="60"/>
      <c r="S37" s="60"/>
      <c r="T37" s="60"/>
      <c r="U37" s="60"/>
    </row>
    <row r="38" spans="1:21" ht="12.7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2"/>
      <c r="L38" s="63"/>
      <c r="M38" s="61"/>
      <c r="N38" s="64"/>
      <c r="O38" s="60"/>
      <c r="P38" s="60"/>
      <c r="Q38" s="65"/>
      <c r="R38" s="60"/>
      <c r="S38" s="60"/>
      <c r="T38" s="60"/>
      <c r="U38" s="60"/>
    </row>
  </sheetData>
  <sheetProtection password="98AF" sheet="1" selectLockedCells="1"/>
  <mergeCells count="4">
    <mergeCell ref="H15:J15"/>
    <mergeCell ref="B2:P2"/>
    <mergeCell ref="H3:J3"/>
    <mergeCell ref="L3:N3"/>
  </mergeCells>
  <conditionalFormatting sqref="B4 E4:N4">
    <cfRule type="cellIs" priority="2" dxfId="7" operator="equal" stopIfTrue="1">
      <formula>"In desem Fall muss die endgültige Platzierung manuell eingetragen werden!"</formula>
    </cfRule>
  </conditionalFormatting>
  <conditionalFormatting sqref="O2:P3 B2:D3 E2:N2">
    <cfRule type="cellIs" priority="3" dxfId="8" operator="equal" stopIfTrue="1">
      <formula>"In diesem Fall bitte die Platzierung manuell eintragen!"</formula>
    </cfRule>
    <cfRule type="cellIs" priority="4" dxfId="5" operator="equal" stopIfTrue="1">
      <formula>"Die Platzierung ermittelt sich aus der Reihenfolge -  1. Spielpunkte,  2. Tor-/Balldifferenz,  3. erzielte Tore/punkte,  4. direkter Vergleich!"</formula>
    </cfRule>
  </conditionalFormatting>
  <conditionalFormatting sqref="D7 D9 D11 D13">
    <cfRule type="cellIs" priority="5" dxfId="3" operator="equal" stopIfTrue="1">
      <formula>FALSE</formula>
    </cfRule>
    <cfRule type="cellIs" priority="6" dxfId="3" operator="equal" stopIfTrue="1">
      <formula>"FALSCH"</formula>
    </cfRule>
  </conditionalFormatting>
  <conditionalFormatting sqref="D18:D23 F18:F23">
    <cfRule type="cellIs" priority="7" dxfId="2" operator="equal" stopIfTrue="1">
      <formula>0</formula>
    </cfRule>
  </conditionalFormatting>
  <conditionalFormatting sqref="G18:G23">
    <cfRule type="cellIs" priority="8" dxfId="1" operator="equal" stopIfTrue="1">
      <formula>0</formula>
    </cfRule>
  </conditionalFormatting>
  <conditionalFormatting sqref="E1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Wunderlich</cp:lastModifiedBy>
  <cp:lastPrinted>2008-02-18T19:02:02Z</cp:lastPrinted>
  <dcterms:created xsi:type="dcterms:W3CDTF">1996-10-17T05:27:31Z</dcterms:created>
  <dcterms:modified xsi:type="dcterms:W3CDTF">2009-11-27T06:28:07Z</dcterms:modified>
  <cp:category/>
  <cp:version/>
  <cp:contentType/>
  <cp:contentStatus/>
</cp:coreProperties>
</file>